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15" windowWidth="20235" windowHeight="10635"/>
  </bookViews>
  <sheets>
    <sheet name="2012" sheetId="1" r:id="rId1"/>
  </sheets>
  <definedNames>
    <definedName name="_xlnm.Print_Area" localSheetId="0">'2012'!$A$1:$M$65</definedName>
  </definedNames>
  <calcPr calcId="145621"/>
</workbook>
</file>

<file path=xl/calcChain.xml><?xml version="1.0" encoding="utf-8"?>
<calcChain xmlns="http://schemas.openxmlformats.org/spreadsheetml/2006/main">
  <c r="I11" i="1" l="1"/>
  <c r="J11" i="1"/>
  <c r="K11" i="1"/>
  <c r="L11" i="1"/>
  <c r="H11" i="1"/>
  <c r="F11" i="1"/>
  <c r="E11" i="1"/>
  <c r="C11" i="1"/>
  <c r="M42" i="1"/>
  <c r="L15" i="1"/>
  <c r="K15" i="1"/>
  <c r="J15" i="1"/>
  <c r="I15" i="1"/>
  <c r="H15" i="1"/>
  <c r="G15" i="1"/>
  <c r="F15" i="1"/>
  <c r="E15" i="1"/>
  <c r="D15" i="1"/>
  <c r="C15" i="1"/>
  <c r="M13" i="1"/>
  <c r="M12" i="1"/>
  <c r="M10" i="1"/>
  <c r="M9" i="1"/>
  <c r="M8" i="1"/>
  <c r="M7" i="1"/>
  <c r="M6" i="1"/>
  <c r="L5" i="1"/>
  <c r="K5" i="1"/>
  <c r="J5" i="1"/>
  <c r="I5" i="1"/>
  <c r="H5" i="1"/>
  <c r="F5" i="1"/>
  <c r="E5" i="1"/>
  <c r="C5" i="1"/>
  <c r="M5" i="1" l="1"/>
  <c r="M11" i="1"/>
  <c r="M63" i="1"/>
  <c r="M3" i="1"/>
  <c r="D27" i="1"/>
  <c r="E27" i="1"/>
  <c r="F27" i="1"/>
  <c r="G27" i="1"/>
  <c r="H27" i="1"/>
  <c r="I27" i="1"/>
  <c r="J27" i="1"/>
  <c r="K27" i="1"/>
  <c r="L27" i="1"/>
  <c r="C27" i="1"/>
  <c r="C29" i="1" l="1"/>
  <c r="M51" i="1" l="1"/>
  <c r="M27" i="1"/>
  <c r="D29" i="1" l="1"/>
  <c r="E29" i="1"/>
  <c r="F29" i="1"/>
  <c r="G29" i="1"/>
  <c r="H29" i="1"/>
  <c r="I29" i="1"/>
  <c r="J29" i="1"/>
  <c r="J33" i="1" s="1"/>
  <c r="K29" i="1"/>
  <c r="L29" i="1"/>
  <c r="M39" i="1"/>
  <c r="M23" i="1"/>
  <c r="M26" i="1" s="1"/>
  <c r="F31" i="1" l="1"/>
  <c r="F33" i="1" s="1"/>
  <c r="C31" i="1"/>
  <c r="M29" i="1"/>
  <c r="M24" i="1"/>
  <c r="M41" i="1"/>
  <c r="M40" i="1"/>
  <c r="M22" i="1"/>
  <c r="M21" i="1"/>
  <c r="M20" i="1"/>
  <c r="M19" i="1"/>
  <c r="M52" i="1" s="1"/>
  <c r="M18" i="1"/>
  <c r="M17" i="1"/>
  <c r="M16" i="1"/>
  <c r="L31" i="1"/>
  <c r="L33" i="1" s="1"/>
  <c r="K31" i="1"/>
  <c r="K33" i="1" s="1"/>
  <c r="I31" i="1"/>
  <c r="I33" i="1" s="1"/>
  <c r="H31" i="1" l="1"/>
  <c r="H33" i="1" s="1"/>
  <c r="E31" i="1"/>
  <c r="E33" i="1" s="1"/>
  <c r="D33" i="1"/>
  <c r="M28" i="1"/>
  <c r="M32" i="1"/>
  <c r="M15" i="1"/>
  <c r="M31" i="1" l="1"/>
  <c r="M33" i="1" l="1"/>
</calcChain>
</file>

<file path=xl/sharedStrings.xml><?xml version="1.0" encoding="utf-8"?>
<sst xmlns="http://schemas.openxmlformats.org/spreadsheetml/2006/main" count="130" uniqueCount="76">
  <si>
    <t>Дознание МВД</t>
  </si>
  <si>
    <t>СК</t>
  </si>
  <si>
    <t xml:space="preserve">ФТС </t>
  </si>
  <si>
    <t>МЧС</t>
  </si>
  <si>
    <t>ФСБ</t>
  </si>
  <si>
    <t>ФСИН</t>
  </si>
  <si>
    <t xml:space="preserve">ФССП </t>
  </si>
  <si>
    <t>Всего решений по преступлениям</t>
  </si>
  <si>
    <t xml:space="preserve">не вычисляются, включены в строку ниже </t>
  </si>
  <si>
    <t>РФ</t>
  </si>
  <si>
    <t>СО МВД</t>
  </si>
  <si>
    <t>Раздел 1. Данные ЕМИСС по рассмотрению сообщений о преступлениях</t>
  </si>
  <si>
    <t>Раздел 2. Данные ЕМИСС о расследовании уголовных дел</t>
  </si>
  <si>
    <t>Раздел 4. Дополнительные данные</t>
  </si>
  <si>
    <t>УД, возвращенные прокурором в порядке ст. 221 УПК РФ</t>
  </si>
  <si>
    <t>УД, возвращенные судом в порядке ст. 237 УПК РФ</t>
  </si>
  <si>
    <t xml:space="preserve">УД, повторно учтенные ведомствами (принятые от других или вновь возобновленные свои) </t>
  </si>
  <si>
    <t>вкл. в гр. 3</t>
  </si>
  <si>
    <t>вкл. в гр. 6</t>
  </si>
  <si>
    <t>----</t>
  </si>
  <si>
    <t>СО ФСКН</t>
  </si>
  <si>
    <t>Дознание ФСКН</t>
  </si>
  <si>
    <t xml:space="preserve">Зарегистрированные сообщения 
о происшествиях 
</t>
  </si>
  <si>
    <t>Принятые сообщения о преступлениях</t>
  </si>
  <si>
    <t>Возбужденные уголовные дела (ВУД), с дознанием;</t>
  </si>
  <si>
    <t>из них отменено</t>
  </si>
  <si>
    <t>Сообщения, переданные по подследственности/ подсудности</t>
  </si>
  <si>
    <t>Отказные материалы;</t>
  </si>
  <si>
    <t>из них за отсутствием состава/события
преступления</t>
  </si>
  <si>
    <t>Отказы в возбуждении УД по иным основаниям</t>
  </si>
  <si>
    <t>Решения об отмене отказных материалов</t>
  </si>
  <si>
    <t>Остаток (сообщения без принятых решений) на конец года</t>
  </si>
  <si>
    <t>УД, находившиеся в производстве</t>
  </si>
  <si>
    <t>Остаток УД с прошлого года</t>
  </si>
  <si>
    <t xml:space="preserve">УД, принятые к производству </t>
  </si>
  <si>
    <t>Оконченные УД</t>
  </si>
  <si>
    <t>УД, направленные в суд с обвинит. заключением/актом либо с постановлением о принуд. лечении</t>
  </si>
  <si>
    <t>Прекращенные УД (для следователей – с повторными)</t>
  </si>
  <si>
    <t>Приостановленные УД</t>
  </si>
  <si>
    <t>Остаток УД на будущий год</t>
  </si>
  <si>
    <t>УД, возобновленные из приостановленных</t>
  </si>
  <si>
    <t>УД по несовершеннолетним, направленные в суд для применения принуд. мер воспит. характера (ст. 427 УПК РФ)</t>
  </si>
  <si>
    <t>УД, направленные прокурору</t>
  </si>
  <si>
    <t>Непубликуемые в ЕМИСС решения по УД, направленным прокурору, и остаток у прокурора на конец отчетного периода</t>
  </si>
  <si>
    <t>УД соединенные; переданные по подследственности; изъятые от органов дознания для производства предварит. следствия; направленные прокурору (стр.24)</t>
  </si>
  <si>
    <t>Отказные материалы по преступлениям (т. н. учетные отказные)</t>
  </si>
  <si>
    <t>Контроль на стандартное равенство 1-E</t>
  </si>
  <si>
    <t>Зарегистрированные преступления</t>
  </si>
  <si>
    <t>Раскрытые преступления</t>
  </si>
  <si>
    <t>Нераскрытые преступления</t>
  </si>
  <si>
    <t>Реабилитированные на следствии</t>
  </si>
  <si>
    <t>Оправданные в суде</t>
  </si>
  <si>
    <t>УД, возбужденные после принятия решения об отказе в ВУД и его отмене</t>
  </si>
  <si>
    <t>Установленные лица, совершившие преступления (по данным МВД, 2012)</t>
  </si>
  <si>
    <t>УД, поступившие в суд;</t>
  </si>
  <si>
    <t xml:space="preserve">из них частного обвинения без проведения расследования </t>
  </si>
  <si>
    <t xml:space="preserve">УД в отношении военнослужащих </t>
  </si>
  <si>
    <t>УД в отношении лиц, всего;</t>
  </si>
  <si>
    <t>из них частного обвинения без проведения расследования</t>
  </si>
  <si>
    <t>Лица, проходящие по УД, поступившим в суд не в порядке частного обвинения</t>
  </si>
  <si>
    <t>Разница между данными ЕМИСС и судебной системы по УД, поступившим в суд от органов предварит. следствия</t>
  </si>
  <si>
    <t>Всего осужденных лиц;</t>
  </si>
  <si>
    <t>из них к реальному лишению свободы (вкл. пожизненное и отбывание в дисциплинарной воинской части)</t>
  </si>
  <si>
    <t>из них к условному лишению свободы</t>
  </si>
  <si>
    <t>из них к иным мерам</t>
  </si>
  <si>
    <t>Оправданные лица</t>
  </si>
  <si>
    <t>УД, прекращенные за непричастностью, отсутствием состава/события преступления</t>
  </si>
  <si>
    <t>УД, прекращенные по нереабилитирующим основаниям</t>
  </si>
  <si>
    <t>УД, завершенные оправданием либо прекращенные по реабилитирующим основаниям, по делам частного обвинения</t>
  </si>
  <si>
    <t>Лица, которым назначено лечение, включая принуд. меры мед. характера</t>
  </si>
  <si>
    <t>Всего лиц, в отношении которых судом приняты решения</t>
  </si>
  <si>
    <t>Всего лиц, в отношении которых окончены УД в судах 1-й инстанции (включая тех, кому назначено лечение)</t>
  </si>
  <si>
    <t>Раздел 3. Данные о расследовании уголовных дел, выведенные из официальных данных</t>
  </si>
  <si>
    <t>Раздел 5. Поступление уголовных дел: данные судебной статистики (форма 1 «О деятельности федеральных судов общей юрисдикции и мировых судей»)</t>
  </si>
  <si>
    <t>Раздел 6. Исходы в суде: данные судебной статистики (форма 10.1 «Отчет о числе привлеченных к уголовной ответственности и видах уголовного наказания»)</t>
  </si>
  <si>
    <t xml:space="preserve"> Раздел 6.1. Исходы в суде по данным судебной системы (форма 1 «О деятельности федеральных судов общей юрисдикции и мировых судей»)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</si>
</sst>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0"/>
      <name val="Arial"/>
      <family val="2"/>
      <charset val="204"/>
    </font>
    <font>
      <b/>
      <i/>
      <sz val="12"/>
      <color theme="0"/>
      <name val="Arial"/>
      <family val="2"/>
      <charset val="204"/>
    </font>
    <font>
      <sz val="12"/>
      <color theme="0"/>
      <name val="Arial"/>
      <family val="2"/>
      <charset val="204"/>
    </font>
    <font>
      <sz val="14"/>
      <color theme="1"/>
      <name val="Arial"/>
      <family val="2"/>
      <charset val="204"/>
    </font>
    <font>
      <b/>
      <i/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b/>
      <sz val="14"/>
      <color indexed="8"/>
      <name val="Arial"/>
      <family val="2"/>
      <charset val="204"/>
    </font>
    <font>
      <u/>
      <sz val="14"/>
      <color theme="1"/>
      <name val="Arial"/>
      <family val="2"/>
      <charset val="204"/>
    </font>
    <font>
      <b/>
      <sz val="14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81">
    <xf numFmtId="0" fontId="0" fillId="0" borderId="0" xfId="0"/>
    <xf numFmtId="0" fontId="3" fillId="0" borderId="4" xfId="0" applyFont="1" applyBorder="1" applyAlignment="1">
      <alignment wrapText="1"/>
    </xf>
    <xf numFmtId="0" fontId="4" fillId="3" borderId="1" xfId="0" applyFont="1" applyFill="1" applyBorder="1"/>
    <xf numFmtId="0" fontId="4" fillId="2" borderId="1" xfId="0" applyFont="1" applyFill="1" applyBorder="1"/>
    <xf numFmtId="0" fontId="4" fillId="0" borderId="1" xfId="0" applyFont="1" applyBorder="1"/>
    <xf numFmtId="0" fontId="3" fillId="2" borderId="4" xfId="0" applyFont="1" applyFill="1" applyBorder="1"/>
    <xf numFmtId="1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0" xfId="0" applyFont="1" applyFill="1"/>
    <xf numFmtId="0" fontId="4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1" fontId="4" fillId="2" borderId="0" xfId="0" applyNumberFormat="1" applyFont="1" applyFill="1" applyBorder="1"/>
    <xf numFmtId="3" fontId="4" fillId="2" borderId="0" xfId="0" applyNumberFormat="1" applyFont="1" applyFill="1" applyBorder="1"/>
    <xf numFmtId="4" fontId="4" fillId="2" borderId="0" xfId="0" applyNumberFormat="1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wrapText="1"/>
    </xf>
    <xf numFmtId="1" fontId="4" fillId="2" borderId="3" xfId="0" applyNumberFormat="1" applyFont="1" applyFill="1" applyBorder="1"/>
    <xf numFmtId="1" fontId="4" fillId="2" borderId="6" xfId="0" applyNumberFormat="1" applyFont="1" applyFill="1" applyBorder="1"/>
    <xf numFmtId="1" fontId="4" fillId="2" borderId="0" xfId="0" applyNumberFormat="1" applyFont="1" applyFill="1"/>
    <xf numFmtId="3" fontId="4" fillId="2" borderId="0" xfId="0" applyNumberFormat="1" applyFont="1" applyFill="1"/>
    <xf numFmtId="3" fontId="8" fillId="3" borderId="1" xfId="0" applyNumberFormat="1" applyFont="1" applyFill="1" applyBorder="1"/>
    <xf numFmtId="3" fontId="8" fillId="2" borderId="1" xfId="0" applyNumberFormat="1" applyFont="1" applyFill="1" applyBorder="1"/>
    <xf numFmtId="3" fontId="9" fillId="3" borderId="1" xfId="0" applyNumberFormat="1" applyFont="1" applyFill="1" applyBorder="1"/>
    <xf numFmtId="3" fontId="10" fillId="3" borderId="1" xfId="0" applyNumberFormat="1" applyFont="1" applyFill="1" applyBorder="1"/>
    <xf numFmtId="3" fontId="11" fillId="2" borderId="1" xfId="0" applyNumberFormat="1" applyFont="1" applyFill="1" applyBorder="1"/>
    <xf numFmtId="3" fontId="8" fillId="2" borderId="1" xfId="0" applyNumberFormat="1" applyFont="1" applyFill="1" applyBorder="1" applyAlignment="1">
      <alignment horizontal="right" wrapText="1"/>
    </xf>
    <xf numFmtId="3" fontId="8" fillId="2" borderId="1" xfId="0" applyNumberFormat="1" applyFont="1" applyFill="1" applyBorder="1" applyAlignment="1"/>
    <xf numFmtId="3" fontId="10" fillId="2" borderId="1" xfId="0" applyNumberFormat="1" applyFont="1" applyFill="1" applyBorder="1"/>
    <xf numFmtId="3" fontId="10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wrapText="1"/>
    </xf>
    <xf numFmtId="49" fontId="5" fillId="4" borderId="6" xfId="0" applyNumberFormat="1" applyFont="1" applyFill="1" applyBorder="1" applyAlignment="1">
      <alignment wrapText="1"/>
    </xf>
    <xf numFmtId="3" fontId="6" fillId="4" borderId="3" xfId="0" applyNumberFormat="1" applyFont="1" applyFill="1" applyBorder="1"/>
    <xf numFmtId="3" fontId="6" fillId="4" borderId="4" xfId="0" applyNumberFormat="1" applyFont="1" applyFill="1" applyBorder="1"/>
    <xf numFmtId="3" fontId="6" fillId="4" borderId="1" xfId="0" applyNumberFormat="1" applyFont="1" applyFill="1" applyBorder="1"/>
    <xf numFmtId="1" fontId="8" fillId="2" borderId="1" xfId="0" applyNumberFormat="1" applyFont="1" applyFill="1" applyBorder="1"/>
    <xf numFmtId="3" fontId="12" fillId="2" borderId="4" xfId="2" applyNumberFormat="1" applyFont="1" applyFill="1" applyBorder="1" applyProtection="1"/>
    <xf numFmtId="0" fontId="10" fillId="2" borderId="1" xfId="0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right"/>
    </xf>
    <xf numFmtId="1" fontId="13" fillId="2" borderId="1" xfId="1" applyNumberFormat="1" applyFont="1" applyFill="1" applyBorder="1"/>
    <xf numFmtId="1" fontId="8" fillId="2" borderId="1" xfId="0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/>
    <xf numFmtId="3" fontId="10" fillId="3" borderId="1" xfId="0" applyNumberFormat="1" applyFont="1" applyFill="1" applyBorder="1" applyAlignment="1">
      <alignment wrapText="1"/>
    </xf>
    <xf numFmtId="0" fontId="10" fillId="3" borderId="1" xfId="0" applyFont="1" applyFill="1" applyBorder="1" applyAlignment="1"/>
    <xf numFmtId="3" fontId="10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vertical="center" wrapText="1"/>
    </xf>
    <xf numFmtId="3" fontId="9" fillId="2" borderId="1" xfId="0" applyNumberFormat="1" applyFont="1" applyFill="1" applyBorder="1"/>
    <xf numFmtId="1" fontId="8" fillId="2" borderId="1" xfId="0" quotePrefix="1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8" fillId="3" borderId="1" xfId="0" quotePrefix="1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/>
    <xf numFmtId="3" fontId="14" fillId="3" borderId="1" xfId="0" applyNumberFormat="1" applyFont="1" applyFill="1" applyBorder="1"/>
    <xf numFmtId="0" fontId="7" fillId="4" borderId="1" xfId="0" applyFont="1" applyFill="1" applyBorder="1"/>
    <xf numFmtId="49" fontId="3" fillId="2" borderId="5" xfId="0" applyNumberFormat="1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6" fillId="4" borderId="1" xfId="0" applyNumberFormat="1" applyFont="1" applyFill="1" applyBorder="1" applyAlignment="1"/>
    <xf numFmtId="0" fontId="7" fillId="4" borderId="1" xfId="0" applyFont="1" applyFill="1" applyBorder="1" applyAlignment="1"/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8" fillId="3" borderId="1" xfId="0" applyNumberFormat="1" applyFont="1" applyFill="1" applyBorder="1" applyAlignment="1"/>
    <xf numFmtId="0" fontId="8" fillId="3" borderId="1" xfId="0" applyFont="1" applyFill="1" applyBorder="1" applyAlignment="1"/>
    <xf numFmtId="49" fontId="3" fillId="2" borderId="4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left" vertical="center" wrapText="1"/>
    </xf>
    <xf numFmtId="49" fontId="16" fillId="2" borderId="4" xfId="0" applyNumberFormat="1" applyFont="1" applyFill="1" applyBorder="1" applyAlignment="1">
      <alignment horizontal="left" vertical="center" wrapText="1"/>
    </xf>
    <xf numFmtId="49" fontId="17" fillId="2" borderId="4" xfId="0" applyNumberFormat="1" applyFont="1" applyFill="1" applyBorder="1" applyAlignment="1">
      <alignment horizontal="left" vertical="center" wrapText="1"/>
    </xf>
    <xf numFmtId="49" fontId="18" fillId="3" borderId="4" xfId="0" applyNumberFormat="1" applyFont="1" applyFill="1" applyBorder="1" applyAlignment="1">
      <alignment horizontal="left" vertical="center" wrapText="1"/>
    </xf>
    <xf numFmtId="49" fontId="19" fillId="3" borderId="4" xfId="0" applyNumberFormat="1" applyFont="1" applyFill="1" applyBorder="1" applyAlignment="1">
      <alignment horizontal="left" vertical="center" wrapText="1"/>
    </xf>
    <xf numFmtId="49" fontId="16" fillId="3" borderId="4" xfId="0" applyNumberFormat="1" applyFont="1" applyFill="1" applyBorder="1" applyAlignment="1">
      <alignment horizontal="left" vertical="center" wrapText="1"/>
    </xf>
    <xf numFmtId="49" fontId="16" fillId="2" borderId="1" xfId="0" applyNumberFormat="1" applyFont="1" applyFill="1" applyBorder="1" applyAlignment="1">
      <alignment horizontal="left" vertical="center" wrapText="1"/>
    </xf>
    <xf numFmtId="49" fontId="17" fillId="2" borderId="1" xfId="0" applyNumberFormat="1" applyFont="1" applyFill="1" applyBorder="1" applyAlignment="1">
      <alignment horizontal="left" vertical="center" wrapText="1"/>
    </xf>
  </cellXfs>
  <cellStyles count="3">
    <cellStyle name="Hyperlink" xfId="1" builtinId="8"/>
    <cellStyle name="Normal" xfId="0" builtinId="0"/>
    <cellStyle name="Обычный_Шаблон формы 1 (исправления на 2003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tabSelected="1" view="pageBreakPreview" zoomScaleNormal="100" zoomScaleSheetLayoutView="100" workbookViewId="0">
      <selection activeCell="B63" sqref="B63"/>
    </sheetView>
  </sheetViews>
  <sheetFormatPr defaultRowHeight="15" x14ac:dyDescent="0.2"/>
  <cols>
    <col min="1" max="1" width="5" style="10" customWidth="1"/>
    <col min="2" max="2" width="55" style="10" customWidth="1"/>
    <col min="3" max="3" width="16" style="23" customWidth="1"/>
    <col min="4" max="4" width="19.5703125" style="23" customWidth="1"/>
    <col min="5" max="5" width="19.140625" style="23" customWidth="1"/>
    <col min="6" max="6" width="16" style="23" customWidth="1"/>
    <col min="7" max="7" width="18.7109375" style="23" customWidth="1"/>
    <col min="8" max="10" width="16" style="23" customWidth="1"/>
    <col min="11" max="11" width="17.85546875" style="23" customWidth="1"/>
    <col min="12" max="12" width="16" style="23" customWidth="1"/>
    <col min="13" max="13" width="18.42578125" style="10" customWidth="1"/>
    <col min="14" max="14" width="20.7109375" style="10" customWidth="1"/>
    <col min="15" max="15" width="21.85546875" style="10" customWidth="1"/>
    <col min="16" max="16" width="18.42578125" style="10" customWidth="1"/>
    <col min="17" max="17" width="19.140625" style="10" customWidth="1"/>
    <col min="18" max="18" width="20.140625" style="10" customWidth="1"/>
    <col min="19" max="16384" width="9.140625" style="10"/>
  </cols>
  <sheetData>
    <row r="1" spans="1:19" ht="31.5" x14ac:dyDescent="0.25">
      <c r="A1" s="3"/>
      <c r="B1" s="5"/>
      <c r="C1" s="53" t="s">
        <v>10</v>
      </c>
      <c r="D1" s="53" t="s">
        <v>0</v>
      </c>
      <c r="E1" s="53" t="s">
        <v>1</v>
      </c>
      <c r="F1" s="53" t="s">
        <v>20</v>
      </c>
      <c r="G1" s="54" t="s">
        <v>21</v>
      </c>
      <c r="H1" s="53" t="s">
        <v>2</v>
      </c>
      <c r="I1" s="53" t="s">
        <v>3</v>
      </c>
      <c r="J1" s="53" t="s">
        <v>4</v>
      </c>
      <c r="K1" s="53" t="s">
        <v>5</v>
      </c>
      <c r="L1" s="7" t="s">
        <v>6</v>
      </c>
      <c r="M1" s="8" t="s">
        <v>9</v>
      </c>
      <c r="N1" s="9"/>
      <c r="O1" s="9"/>
      <c r="P1" s="9"/>
      <c r="Q1" s="9"/>
      <c r="R1" s="9"/>
      <c r="S1" s="9"/>
    </row>
    <row r="2" spans="1:19" ht="15.75" x14ac:dyDescent="0.25">
      <c r="A2" s="11"/>
      <c r="B2" s="12"/>
      <c r="C2" s="13">
        <v>1</v>
      </c>
      <c r="D2" s="14">
        <v>2</v>
      </c>
      <c r="E2" s="6">
        <v>3</v>
      </c>
      <c r="F2" s="6">
        <v>4</v>
      </c>
      <c r="G2" s="7">
        <v>5</v>
      </c>
      <c r="H2" s="6">
        <v>6</v>
      </c>
      <c r="I2" s="6">
        <v>7</v>
      </c>
      <c r="J2" s="6">
        <v>8</v>
      </c>
      <c r="K2" s="6">
        <v>9</v>
      </c>
      <c r="L2" s="7">
        <v>10</v>
      </c>
      <c r="M2" s="8">
        <v>11</v>
      </c>
      <c r="N2" s="9"/>
      <c r="O2" s="9"/>
      <c r="P2" s="9"/>
      <c r="Q2" s="9"/>
      <c r="R2" s="9"/>
      <c r="S2" s="9"/>
    </row>
    <row r="3" spans="1:19" ht="30" customHeight="1" x14ac:dyDescent="0.25">
      <c r="A3" s="3">
        <v>0</v>
      </c>
      <c r="B3" s="1" t="s">
        <v>22</v>
      </c>
      <c r="C3" s="61">
        <v>26392871</v>
      </c>
      <c r="D3" s="62"/>
      <c r="E3" s="52" t="s">
        <v>19</v>
      </c>
      <c r="F3" s="52" t="s">
        <v>19</v>
      </c>
      <c r="G3" s="52" t="s">
        <v>19</v>
      </c>
      <c r="H3" s="52" t="s">
        <v>19</v>
      </c>
      <c r="I3" s="52" t="s">
        <v>19</v>
      </c>
      <c r="J3" s="52" t="s">
        <v>19</v>
      </c>
      <c r="K3" s="52" t="s">
        <v>19</v>
      </c>
      <c r="L3" s="52" t="s">
        <v>19</v>
      </c>
      <c r="M3" s="33">
        <f>C3</f>
        <v>26392871</v>
      </c>
      <c r="N3" s="17"/>
      <c r="O3" s="9"/>
      <c r="P3" s="9"/>
      <c r="Q3" s="9"/>
      <c r="R3" s="9"/>
      <c r="S3" s="9"/>
    </row>
    <row r="4" spans="1:19" ht="15.75" x14ac:dyDescent="0.25">
      <c r="A4" s="3"/>
      <c r="B4" s="63" t="s">
        <v>11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9"/>
      <c r="O4" s="15"/>
      <c r="P4" s="9"/>
      <c r="Q4" s="9"/>
      <c r="R4" s="9"/>
      <c r="S4" s="9"/>
    </row>
    <row r="5" spans="1:19" ht="18.75" x14ac:dyDescent="0.3">
      <c r="A5" s="2">
        <v>1</v>
      </c>
      <c r="B5" s="73" t="s">
        <v>23</v>
      </c>
      <c r="C5" s="27">
        <f>C6+C8+C9+C13</f>
        <v>10875979</v>
      </c>
      <c r="D5" s="25" t="s">
        <v>17</v>
      </c>
      <c r="E5" s="27">
        <f t="shared" ref="E5:L5" si="0">E6+E8+E9+E13</f>
        <v>899299</v>
      </c>
      <c r="F5" s="27">
        <f t="shared" si="0"/>
        <v>96671</v>
      </c>
      <c r="G5" s="25" t="s">
        <v>18</v>
      </c>
      <c r="H5" s="27">
        <f t="shared" si="0"/>
        <v>5555</v>
      </c>
      <c r="I5" s="27">
        <f t="shared" si="0"/>
        <v>164757</v>
      </c>
      <c r="J5" s="27">
        <f t="shared" si="0"/>
        <v>15727</v>
      </c>
      <c r="K5" s="27">
        <f t="shared" si="0"/>
        <v>72451</v>
      </c>
      <c r="L5" s="27">
        <f t="shared" si="0"/>
        <v>119003</v>
      </c>
      <c r="M5" s="28">
        <f>SUM(C5:L5)</f>
        <v>12249442</v>
      </c>
      <c r="N5" s="17"/>
      <c r="O5" s="15"/>
      <c r="P5" s="9"/>
      <c r="Q5" s="9"/>
      <c r="R5" s="9"/>
      <c r="S5" s="9"/>
    </row>
    <row r="6" spans="1:19" ht="37.5" x14ac:dyDescent="0.3">
      <c r="A6" s="3">
        <v>2</v>
      </c>
      <c r="B6" s="74" t="s">
        <v>24</v>
      </c>
      <c r="C6" s="29">
        <v>1844641</v>
      </c>
      <c r="D6" s="26" t="s">
        <v>17</v>
      </c>
      <c r="E6" s="26">
        <v>131895</v>
      </c>
      <c r="F6" s="26">
        <v>77098</v>
      </c>
      <c r="G6" s="26" t="s">
        <v>18</v>
      </c>
      <c r="H6" s="30">
        <v>1770</v>
      </c>
      <c r="I6" s="26">
        <v>1198</v>
      </c>
      <c r="J6" s="26">
        <v>4378</v>
      </c>
      <c r="K6" s="31">
        <v>7</v>
      </c>
      <c r="L6" s="30">
        <v>67889</v>
      </c>
      <c r="M6" s="32">
        <f>SUM(C6:L6)</f>
        <v>2128876</v>
      </c>
      <c r="N6" s="9"/>
      <c r="O6" s="9"/>
      <c r="P6" s="9"/>
      <c r="Q6" s="9"/>
      <c r="R6" s="9"/>
      <c r="S6" s="9"/>
    </row>
    <row r="7" spans="1:19" ht="18.75" x14ac:dyDescent="0.3">
      <c r="A7" s="3">
        <v>3</v>
      </c>
      <c r="B7" s="75" t="s">
        <v>25</v>
      </c>
      <c r="C7" s="29">
        <v>31938</v>
      </c>
      <c r="D7" s="26" t="s">
        <v>17</v>
      </c>
      <c r="E7" s="26">
        <v>593</v>
      </c>
      <c r="F7" s="26">
        <v>481</v>
      </c>
      <c r="G7" s="26" t="s">
        <v>18</v>
      </c>
      <c r="H7" s="26">
        <v>205</v>
      </c>
      <c r="I7" s="26">
        <v>34</v>
      </c>
      <c r="J7" s="26">
        <v>34</v>
      </c>
      <c r="K7" s="26">
        <v>0</v>
      </c>
      <c r="L7" s="26">
        <v>397</v>
      </c>
      <c r="M7" s="32">
        <f t="shared" ref="M7:M13" si="1">SUM(C7:L7)</f>
        <v>33682</v>
      </c>
      <c r="N7" s="9"/>
      <c r="O7" s="15"/>
      <c r="P7" s="9"/>
      <c r="Q7" s="16"/>
      <c r="R7" s="9"/>
      <c r="S7" s="9"/>
    </row>
    <row r="8" spans="1:19" ht="45" customHeight="1" x14ac:dyDescent="0.3">
      <c r="A8" s="3">
        <v>4</v>
      </c>
      <c r="B8" s="73" t="s">
        <v>26</v>
      </c>
      <c r="C8" s="29">
        <v>2431258</v>
      </c>
      <c r="D8" s="26" t="s">
        <v>17</v>
      </c>
      <c r="E8" s="26">
        <v>120709</v>
      </c>
      <c r="F8" s="26">
        <v>3292</v>
      </c>
      <c r="G8" s="26" t="s">
        <v>18</v>
      </c>
      <c r="H8" s="26">
        <v>3679</v>
      </c>
      <c r="I8" s="26">
        <v>43481</v>
      </c>
      <c r="J8" s="26">
        <v>8888</v>
      </c>
      <c r="K8" s="26">
        <v>61975</v>
      </c>
      <c r="L8" s="26">
        <v>8188</v>
      </c>
      <c r="M8" s="32">
        <f t="shared" si="1"/>
        <v>2681470</v>
      </c>
      <c r="N8" s="9"/>
      <c r="O8" s="15"/>
      <c r="P8" s="9"/>
      <c r="Q8" s="9"/>
      <c r="R8" s="9"/>
      <c r="S8" s="9"/>
    </row>
    <row r="9" spans="1:19" ht="18.75" x14ac:dyDescent="0.3">
      <c r="A9" s="3">
        <v>5</v>
      </c>
      <c r="B9" s="74" t="s">
        <v>27</v>
      </c>
      <c r="C9" s="29">
        <v>6414443</v>
      </c>
      <c r="D9" s="26" t="s">
        <v>17</v>
      </c>
      <c r="E9" s="26">
        <v>623672</v>
      </c>
      <c r="F9" s="26">
        <v>15870</v>
      </c>
      <c r="G9" s="26" t="s">
        <v>18</v>
      </c>
      <c r="H9" s="26">
        <v>83</v>
      </c>
      <c r="I9" s="26">
        <v>117948</v>
      </c>
      <c r="J9" s="26">
        <v>2408</v>
      </c>
      <c r="K9" s="26">
        <v>10339</v>
      </c>
      <c r="L9" s="26">
        <v>42529</v>
      </c>
      <c r="M9" s="32">
        <f t="shared" si="1"/>
        <v>7227292</v>
      </c>
      <c r="N9" s="16"/>
      <c r="O9" s="15"/>
      <c r="P9" s="9"/>
      <c r="Q9" s="9"/>
      <c r="R9" s="9"/>
      <c r="S9" s="9"/>
    </row>
    <row r="10" spans="1:19" ht="37.5" x14ac:dyDescent="0.3">
      <c r="A10" s="3">
        <v>6</v>
      </c>
      <c r="B10" s="75" t="s">
        <v>28</v>
      </c>
      <c r="C10" s="29">
        <v>6090441</v>
      </c>
      <c r="D10" s="26" t="s">
        <v>17</v>
      </c>
      <c r="E10" s="26">
        <v>610299</v>
      </c>
      <c r="F10" s="26">
        <v>15590</v>
      </c>
      <c r="G10" s="26" t="s">
        <v>18</v>
      </c>
      <c r="H10" s="26">
        <v>47</v>
      </c>
      <c r="I10" s="26">
        <v>117808</v>
      </c>
      <c r="J10" s="26">
        <v>2307</v>
      </c>
      <c r="K10" s="26">
        <v>9882</v>
      </c>
      <c r="L10" s="26">
        <v>42408</v>
      </c>
      <c r="M10" s="32">
        <f t="shared" si="1"/>
        <v>6888782</v>
      </c>
      <c r="N10" s="9"/>
      <c r="O10" s="15"/>
      <c r="P10" s="9"/>
      <c r="Q10" s="9"/>
      <c r="R10" s="9"/>
      <c r="S10" s="9"/>
    </row>
    <row r="11" spans="1:19" ht="42.75" customHeight="1" x14ac:dyDescent="0.3">
      <c r="A11" s="2">
        <v>7</v>
      </c>
      <c r="B11" s="76" t="s">
        <v>29</v>
      </c>
      <c r="C11" s="45">
        <f>C9-C10</f>
        <v>324002</v>
      </c>
      <c r="D11" s="25" t="s">
        <v>17</v>
      </c>
      <c r="E11" s="45">
        <f>E9-E10</f>
        <v>13373</v>
      </c>
      <c r="F11" s="45">
        <f>F9-F10</f>
        <v>280</v>
      </c>
      <c r="G11" s="25" t="s">
        <v>18</v>
      </c>
      <c r="H11" s="45">
        <f>H9-H10</f>
        <v>36</v>
      </c>
      <c r="I11" s="45">
        <f t="shared" ref="I11:L11" si="2">I9-I10</f>
        <v>140</v>
      </c>
      <c r="J11" s="45">
        <f t="shared" si="2"/>
        <v>101</v>
      </c>
      <c r="K11" s="45">
        <f t="shared" si="2"/>
        <v>457</v>
      </c>
      <c r="L11" s="45">
        <f t="shared" si="2"/>
        <v>121</v>
      </c>
      <c r="M11" s="28">
        <f t="shared" si="1"/>
        <v>338510</v>
      </c>
      <c r="N11" s="9"/>
      <c r="O11" s="15"/>
      <c r="P11" s="9"/>
      <c r="Q11" s="9"/>
      <c r="R11" s="9"/>
      <c r="S11" s="9"/>
    </row>
    <row r="12" spans="1:19" ht="18.75" x14ac:dyDescent="0.3">
      <c r="A12" s="3">
        <v>8</v>
      </c>
      <c r="B12" s="74" t="s">
        <v>30</v>
      </c>
      <c r="C12" s="29">
        <v>1555584</v>
      </c>
      <c r="D12" s="26" t="s">
        <v>17</v>
      </c>
      <c r="E12" s="26">
        <v>62968</v>
      </c>
      <c r="F12" s="26">
        <v>2837</v>
      </c>
      <c r="G12" s="26" t="s">
        <v>18</v>
      </c>
      <c r="H12" s="26">
        <v>90</v>
      </c>
      <c r="I12" s="26">
        <v>12773</v>
      </c>
      <c r="J12" s="26">
        <v>344</v>
      </c>
      <c r="K12" s="26">
        <v>1463</v>
      </c>
      <c r="L12" s="26">
        <v>16166</v>
      </c>
      <c r="M12" s="32">
        <f t="shared" si="1"/>
        <v>1652225</v>
      </c>
      <c r="N12" s="9"/>
      <c r="O12" s="15"/>
      <c r="P12" s="9"/>
      <c r="Q12" s="9"/>
      <c r="R12" s="9"/>
      <c r="S12" s="9"/>
    </row>
    <row r="13" spans="1:19" ht="37.5" x14ac:dyDescent="0.3">
      <c r="A13" s="3">
        <v>9</v>
      </c>
      <c r="B13" s="74" t="s">
        <v>31</v>
      </c>
      <c r="C13" s="29">
        <v>185637</v>
      </c>
      <c r="D13" s="26" t="s">
        <v>17</v>
      </c>
      <c r="E13" s="26">
        <v>23023</v>
      </c>
      <c r="F13" s="26">
        <v>411</v>
      </c>
      <c r="G13" s="26" t="s">
        <v>18</v>
      </c>
      <c r="H13" s="26">
        <v>23</v>
      </c>
      <c r="I13" s="26">
        <v>2130</v>
      </c>
      <c r="J13" s="26">
        <v>53</v>
      </c>
      <c r="K13" s="26">
        <v>130</v>
      </c>
      <c r="L13" s="26">
        <v>397</v>
      </c>
      <c r="M13" s="32">
        <f t="shared" si="1"/>
        <v>211804</v>
      </c>
      <c r="N13" s="17"/>
      <c r="O13" s="15"/>
      <c r="P13" s="9"/>
      <c r="Q13" s="9"/>
      <c r="R13" s="9"/>
      <c r="S13" s="9"/>
    </row>
    <row r="14" spans="1:19" ht="15.75" x14ac:dyDescent="0.25">
      <c r="A14" s="3"/>
      <c r="B14" s="72" t="s">
        <v>12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17"/>
      <c r="O14" s="15"/>
      <c r="P14" s="9"/>
      <c r="Q14" s="9"/>
      <c r="R14" s="9"/>
      <c r="S14" s="9"/>
    </row>
    <row r="15" spans="1:19" ht="18.75" x14ac:dyDescent="0.25">
      <c r="A15" s="2">
        <v>10</v>
      </c>
      <c r="B15" s="77" t="s">
        <v>32</v>
      </c>
      <c r="C15" s="28">
        <f>C16+C17</f>
        <v>1681014</v>
      </c>
      <c r="D15" s="28">
        <f t="shared" ref="D15:L15" si="3">D16+D17</f>
        <v>1144240</v>
      </c>
      <c r="E15" s="28">
        <f t="shared" si="3"/>
        <v>213049</v>
      </c>
      <c r="F15" s="28">
        <f t="shared" si="3"/>
        <v>102444</v>
      </c>
      <c r="G15" s="28">
        <f t="shared" si="3"/>
        <v>11872</v>
      </c>
      <c r="H15" s="28">
        <f t="shared" si="3"/>
        <v>1841</v>
      </c>
      <c r="I15" s="28">
        <f t="shared" si="3"/>
        <v>2751</v>
      </c>
      <c r="J15" s="28">
        <f t="shared" si="3"/>
        <v>0</v>
      </c>
      <c r="K15" s="28">
        <f t="shared" si="3"/>
        <v>0</v>
      </c>
      <c r="L15" s="28">
        <f t="shared" si="3"/>
        <v>80634</v>
      </c>
      <c r="M15" s="28">
        <f>SUM(C15:L15)</f>
        <v>3237845</v>
      </c>
      <c r="N15" s="18"/>
      <c r="O15" s="15"/>
      <c r="P15" s="9"/>
      <c r="Q15" s="16"/>
      <c r="R15" s="9"/>
      <c r="S15" s="9"/>
    </row>
    <row r="16" spans="1:19" ht="18.75" x14ac:dyDescent="0.25">
      <c r="A16" s="3">
        <v>11</v>
      </c>
      <c r="B16" s="74" t="s">
        <v>33</v>
      </c>
      <c r="C16" s="26">
        <v>204569</v>
      </c>
      <c r="D16" s="26">
        <v>82712</v>
      </c>
      <c r="E16" s="26">
        <v>24896</v>
      </c>
      <c r="F16" s="26">
        <v>14559</v>
      </c>
      <c r="G16" s="26">
        <v>851</v>
      </c>
      <c r="H16" s="26">
        <v>4</v>
      </c>
      <c r="I16" s="26">
        <v>256</v>
      </c>
      <c r="J16" s="26"/>
      <c r="K16" s="26"/>
      <c r="L16" s="26">
        <v>2592</v>
      </c>
      <c r="M16" s="32">
        <f>SUM(C16:L16)</f>
        <v>330439</v>
      </c>
      <c r="N16" s="18"/>
      <c r="O16" s="15"/>
      <c r="P16" s="9"/>
      <c r="Q16" s="17"/>
      <c r="R16" s="9"/>
      <c r="S16" s="9"/>
    </row>
    <row r="17" spans="1:19" ht="23.25" customHeight="1" x14ac:dyDescent="0.25">
      <c r="A17" s="3">
        <v>12</v>
      </c>
      <c r="B17" s="74" t="s">
        <v>34</v>
      </c>
      <c r="C17" s="26">
        <v>1476445</v>
      </c>
      <c r="D17" s="26">
        <v>1061528</v>
      </c>
      <c r="E17" s="26">
        <v>188153</v>
      </c>
      <c r="F17" s="26">
        <v>87885</v>
      </c>
      <c r="G17" s="26">
        <v>11021</v>
      </c>
      <c r="H17" s="26">
        <v>1837</v>
      </c>
      <c r="I17" s="26">
        <v>2495</v>
      </c>
      <c r="J17" s="26"/>
      <c r="K17" s="26"/>
      <c r="L17" s="26">
        <v>78042</v>
      </c>
      <c r="M17" s="32">
        <f>SUM(C17:L17)</f>
        <v>2907406</v>
      </c>
      <c r="N17" s="9"/>
      <c r="O17" s="15"/>
      <c r="P17" s="9"/>
      <c r="Q17" s="17"/>
      <c r="R17" s="9"/>
      <c r="S17" s="9"/>
    </row>
    <row r="18" spans="1:19" ht="25.5" customHeight="1" x14ac:dyDescent="0.25">
      <c r="A18" s="3">
        <v>13</v>
      </c>
      <c r="B18" s="74" t="s">
        <v>35</v>
      </c>
      <c r="C18" s="26">
        <v>362962</v>
      </c>
      <c r="D18" s="26">
        <v>377341</v>
      </c>
      <c r="E18" s="26">
        <v>102000</v>
      </c>
      <c r="F18" s="26">
        <v>24338</v>
      </c>
      <c r="G18" s="26">
        <v>5869</v>
      </c>
      <c r="H18" s="26">
        <v>0</v>
      </c>
      <c r="I18" s="26">
        <v>388</v>
      </c>
      <c r="J18" s="26"/>
      <c r="K18" s="26"/>
      <c r="L18" s="26">
        <v>66098</v>
      </c>
      <c r="M18" s="32">
        <f t="shared" ref="M18:M41" si="4">SUM(C18:L18)</f>
        <v>938996</v>
      </c>
      <c r="N18" s="17"/>
      <c r="O18" s="15"/>
      <c r="P18" s="9"/>
      <c r="Q18" s="17"/>
      <c r="R18" s="9"/>
      <c r="S18" s="9"/>
    </row>
    <row r="19" spans="1:19" ht="56.25" x14ac:dyDescent="0.25">
      <c r="A19" s="3">
        <v>14</v>
      </c>
      <c r="B19" s="74" t="s">
        <v>36</v>
      </c>
      <c r="C19" s="26">
        <v>339890</v>
      </c>
      <c r="D19" s="26">
        <v>348284</v>
      </c>
      <c r="E19" s="26">
        <v>89456</v>
      </c>
      <c r="F19" s="26">
        <v>23551</v>
      </c>
      <c r="G19" s="26">
        <v>5701</v>
      </c>
      <c r="H19" s="26">
        <v>0</v>
      </c>
      <c r="I19" s="26">
        <v>223</v>
      </c>
      <c r="J19" s="26"/>
      <c r="K19" s="26"/>
      <c r="L19" s="26">
        <v>64669</v>
      </c>
      <c r="M19" s="32">
        <f t="shared" si="4"/>
        <v>871774</v>
      </c>
      <c r="N19" s="9"/>
      <c r="O19" s="15"/>
      <c r="P19" s="9"/>
      <c r="Q19" s="17"/>
      <c r="R19" s="9"/>
      <c r="S19" s="9"/>
    </row>
    <row r="20" spans="1:19" ht="45.75" customHeight="1" x14ac:dyDescent="0.25">
      <c r="A20" s="3">
        <v>15</v>
      </c>
      <c r="B20" s="74" t="s">
        <v>14</v>
      </c>
      <c r="C20" s="26">
        <v>17908</v>
      </c>
      <c r="D20" s="26">
        <v>12221</v>
      </c>
      <c r="E20" s="26">
        <v>3950</v>
      </c>
      <c r="F20" s="26">
        <v>1197</v>
      </c>
      <c r="G20" s="26">
        <v>189</v>
      </c>
      <c r="H20" s="26">
        <v>0</v>
      </c>
      <c r="I20" s="26">
        <v>122</v>
      </c>
      <c r="J20" s="26"/>
      <c r="K20" s="26"/>
      <c r="L20" s="26">
        <v>1914</v>
      </c>
      <c r="M20" s="32">
        <f t="shared" si="4"/>
        <v>37501</v>
      </c>
      <c r="N20" s="9"/>
      <c r="O20" s="15"/>
      <c r="P20" s="9"/>
      <c r="Q20" s="9"/>
      <c r="R20" s="9"/>
      <c r="S20" s="9"/>
    </row>
    <row r="21" spans="1:19" ht="43.5" customHeight="1" x14ac:dyDescent="0.25">
      <c r="A21" s="3">
        <v>16</v>
      </c>
      <c r="B21" s="74" t="s">
        <v>15</v>
      </c>
      <c r="C21" s="26">
        <v>3385</v>
      </c>
      <c r="D21" s="26">
        <v>1297</v>
      </c>
      <c r="E21" s="26">
        <v>1232</v>
      </c>
      <c r="F21" s="26">
        <v>313</v>
      </c>
      <c r="G21" s="26">
        <v>29</v>
      </c>
      <c r="H21" s="26">
        <v>0</v>
      </c>
      <c r="I21" s="26">
        <v>9</v>
      </c>
      <c r="J21" s="26"/>
      <c r="K21" s="26"/>
      <c r="L21" s="26">
        <v>161</v>
      </c>
      <c r="M21" s="32">
        <f t="shared" si="4"/>
        <v>6426</v>
      </c>
      <c r="N21" s="16"/>
      <c r="O21" s="15"/>
      <c r="P21" s="9"/>
      <c r="Q21" s="9"/>
      <c r="R21" s="9"/>
      <c r="S21" s="9"/>
    </row>
    <row r="22" spans="1:19" ht="37.5" x14ac:dyDescent="0.25">
      <c r="A22" s="3">
        <v>17</v>
      </c>
      <c r="B22" s="74" t="s">
        <v>37</v>
      </c>
      <c r="C22" s="26">
        <v>21426</v>
      </c>
      <c r="D22" s="26">
        <v>28306</v>
      </c>
      <c r="E22" s="26">
        <v>12519</v>
      </c>
      <c r="F22" s="26">
        <v>786</v>
      </c>
      <c r="G22" s="26">
        <v>168</v>
      </c>
      <c r="H22" s="26">
        <v>0</v>
      </c>
      <c r="I22" s="26">
        <v>165</v>
      </c>
      <c r="J22" s="26"/>
      <c r="K22" s="26"/>
      <c r="L22" s="26">
        <v>1429</v>
      </c>
      <c r="M22" s="32">
        <f t="shared" si="4"/>
        <v>64799</v>
      </c>
      <c r="N22" s="16"/>
      <c r="O22" s="15"/>
      <c r="P22" s="9"/>
      <c r="Q22" s="17"/>
      <c r="R22" s="9"/>
      <c r="S22" s="9"/>
    </row>
    <row r="23" spans="1:19" ht="18.75" x14ac:dyDescent="0.25">
      <c r="A23" s="3">
        <v>18</v>
      </c>
      <c r="B23" s="74" t="s">
        <v>38</v>
      </c>
      <c r="C23" s="26">
        <v>800442</v>
      </c>
      <c r="D23" s="26">
        <v>482767</v>
      </c>
      <c r="E23" s="26">
        <v>17448</v>
      </c>
      <c r="F23" s="26">
        <v>32602</v>
      </c>
      <c r="G23" s="26">
        <v>1066</v>
      </c>
      <c r="H23" s="26">
        <v>0</v>
      </c>
      <c r="I23" s="26">
        <v>1476</v>
      </c>
      <c r="J23" s="26"/>
      <c r="K23" s="26"/>
      <c r="L23" s="26">
        <v>4386</v>
      </c>
      <c r="M23" s="32">
        <f t="shared" si="4"/>
        <v>1340187</v>
      </c>
      <c r="N23" s="16"/>
      <c r="O23" s="15"/>
      <c r="P23" s="9"/>
      <c r="Q23" s="17"/>
      <c r="R23" s="9"/>
      <c r="S23" s="9"/>
    </row>
    <row r="24" spans="1:19" ht="18.75" x14ac:dyDescent="0.25">
      <c r="A24" s="3">
        <v>19</v>
      </c>
      <c r="B24" s="74" t="s">
        <v>39</v>
      </c>
      <c r="C24" s="26">
        <v>192124</v>
      </c>
      <c r="D24" s="26">
        <v>87148</v>
      </c>
      <c r="E24" s="26">
        <v>30098</v>
      </c>
      <c r="F24" s="26">
        <v>14781</v>
      </c>
      <c r="G24" s="26">
        <v>788</v>
      </c>
      <c r="H24" s="26"/>
      <c r="I24" s="26">
        <v>329</v>
      </c>
      <c r="J24" s="26"/>
      <c r="K24" s="26"/>
      <c r="L24" s="26">
        <v>2581</v>
      </c>
      <c r="M24" s="32">
        <f>SUM(C24:L24)</f>
        <v>327849</v>
      </c>
      <c r="N24" s="16"/>
      <c r="O24" s="9"/>
      <c r="P24" s="9"/>
      <c r="Q24" s="17"/>
      <c r="R24" s="9"/>
      <c r="S24" s="9"/>
    </row>
    <row r="25" spans="1:19" ht="15.75" x14ac:dyDescent="0.25">
      <c r="A25" s="3"/>
      <c r="B25" s="72" t="s">
        <v>72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19"/>
      <c r="O25" s="19"/>
      <c r="P25" s="9"/>
      <c r="Q25" s="9"/>
      <c r="R25" s="9"/>
      <c r="S25" s="9"/>
    </row>
    <row r="26" spans="1:19" ht="48" customHeight="1" x14ac:dyDescent="0.25">
      <c r="A26" s="2">
        <v>20</v>
      </c>
      <c r="B26" s="78" t="s">
        <v>40</v>
      </c>
      <c r="C26" s="55" t="s">
        <v>19</v>
      </c>
      <c r="D26" s="55" t="s">
        <v>19</v>
      </c>
      <c r="E26" s="55" t="s">
        <v>19</v>
      </c>
      <c r="F26" s="55" t="s">
        <v>19</v>
      </c>
      <c r="G26" s="55" t="s">
        <v>19</v>
      </c>
      <c r="H26" s="55" t="s">
        <v>19</v>
      </c>
      <c r="I26" s="55" t="s">
        <v>19</v>
      </c>
      <c r="J26" s="55" t="s">
        <v>19</v>
      </c>
      <c r="K26" s="55" t="s">
        <v>19</v>
      </c>
      <c r="L26" s="55" t="s">
        <v>19</v>
      </c>
      <c r="M26" s="46">
        <f>M23-M38</f>
        <v>325482</v>
      </c>
      <c r="S26" s="9"/>
    </row>
    <row r="27" spans="1:19" ht="54.75" customHeight="1" x14ac:dyDescent="0.3">
      <c r="A27" s="2">
        <v>21</v>
      </c>
      <c r="B27" s="78" t="s">
        <v>41</v>
      </c>
      <c r="C27" s="45">
        <f>C18-(C19+C22)</f>
        <v>1646</v>
      </c>
      <c r="D27" s="45">
        <f t="shared" ref="D27:L27" si="5">D18-(D19+D22)</f>
        <v>751</v>
      </c>
      <c r="E27" s="45">
        <f t="shared" si="5"/>
        <v>25</v>
      </c>
      <c r="F27" s="45">
        <f t="shared" si="5"/>
        <v>1</v>
      </c>
      <c r="G27" s="45">
        <f t="shared" si="5"/>
        <v>0</v>
      </c>
      <c r="H27" s="45">
        <f t="shared" si="5"/>
        <v>0</v>
      </c>
      <c r="I27" s="45">
        <f t="shared" si="5"/>
        <v>0</v>
      </c>
      <c r="J27" s="45">
        <f t="shared" si="5"/>
        <v>0</v>
      </c>
      <c r="K27" s="45">
        <f t="shared" si="5"/>
        <v>0</v>
      </c>
      <c r="L27" s="45">
        <f t="shared" si="5"/>
        <v>0</v>
      </c>
      <c r="M27" s="27">
        <f>SUM(C27:L27)</f>
        <v>2423</v>
      </c>
      <c r="S27" s="9"/>
    </row>
    <row r="28" spans="1:19" ht="59.25" customHeight="1" x14ac:dyDescent="0.25">
      <c r="A28" s="2">
        <v>22</v>
      </c>
      <c r="B28" s="78" t="s">
        <v>16</v>
      </c>
      <c r="C28" s="55" t="s">
        <v>19</v>
      </c>
      <c r="D28" s="55" t="s">
        <v>19</v>
      </c>
      <c r="E28" s="55" t="s">
        <v>19</v>
      </c>
      <c r="F28" s="55" t="s">
        <v>19</v>
      </c>
      <c r="G28" s="55" t="s">
        <v>19</v>
      </c>
      <c r="H28" s="55" t="s">
        <v>19</v>
      </c>
      <c r="I28" s="55" t="s">
        <v>19</v>
      </c>
      <c r="J28" s="55" t="s">
        <v>19</v>
      </c>
      <c r="K28" s="55" t="s">
        <v>19</v>
      </c>
      <c r="L28" s="55" t="s">
        <v>19</v>
      </c>
      <c r="M28" s="28">
        <f>M17-M6</f>
        <v>778530</v>
      </c>
      <c r="S28" s="9"/>
    </row>
    <row r="29" spans="1:19" ht="25.5" customHeight="1" x14ac:dyDescent="0.25">
      <c r="A29" s="2">
        <v>23</v>
      </c>
      <c r="B29" s="78" t="s">
        <v>42</v>
      </c>
      <c r="C29" s="25">
        <f>C19+C20</f>
        <v>357798</v>
      </c>
      <c r="D29" s="25">
        <f t="shared" ref="D29:L29" si="6">D19+D20</f>
        <v>360505</v>
      </c>
      <c r="E29" s="25">
        <f t="shared" si="6"/>
        <v>93406</v>
      </c>
      <c r="F29" s="25">
        <f t="shared" si="6"/>
        <v>24748</v>
      </c>
      <c r="G29" s="25">
        <f t="shared" si="6"/>
        <v>5890</v>
      </c>
      <c r="H29" s="25">
        <f t="shared" si="6"/>
        <v>0</v>
      </c>
      <c r="I29" s="25">
        <f t="shared" si="6"/>
        <v>345</v>
      </c>
      <c r="J29" s="25">
        <f t="shared" si="6"/>
        <v>0</v>
      </c>
      <c r="K29" s="25">
        <f t="shared" si="6"/>
        <v>0</v>
      </c>
      <c r="L29" s="25">
        <f t="shared" si="6"/>
        <v>66583</v>
      </c>
      <c r="M29" s="28">
        <f>SUM(C29:L29)</f>
        <v>909275</v>
      </c>
      <c r="S29" s="9"/>
    </row>
    <row r="30" spans="1:19" ht="58.5" customHeight="1" x14ac:dyDescent="0.25">
      <c r="A30" s="2">
        <v>24</v>
      </c>
      <c r="B30" s="78" t="s">
        <v>43</v>
      </c>
      <c r="C30" s="70" t="s">
        <v>8</v>
      </c>
      <c r="D30" s="71"/>
      <c r="E30" s="71"/>
      <c r="F30" s="71"/>
      <c r="G30" s="71"/>
      <c r="H30" s="71"/>
      <c r="I30" s="71"/>
      <c r="J30" s="71"/>
      <c r="K30" s="71"/>
      <c r="L30" s="71"/>
      <c r="M30" s="47"/>
      <c r="S30" s="9"/>
    </row>
    <row r="31" spans="1:19" ht="81.75" customHeight="1" x14ac:dyDescent="0.25">
      <c r="A31" s="2">
        <v>25</v>
      </c>
      <c r="B31" s="78" t="s">
        <v>44</v>
      </c>
      <c r="C31" s="70">
        <f>(C16+C17-C7)-C29-C27-C22-C23-C24+(D16+D17)-D29-D27-D22-D23-D24</f>
        <v>460403</v>
      </c>
      <c r="D31" s="70"/>
      <c r="E31" s="25">
        <f>E15-E7-E23-E22-E27-E29-E24</f>
        <v>58960</v>
      </c>
      <c r="F31" s="70">
        <f>(F16+F17-F7)-F29-F27-F22-F23-F24+(G16+G17)-G29-G27-G22-G23-G24</f>
        <v>33005</v>
      </c>
      <c r="G31" s="71"/>
      <c r="H31" s="25">
        <f>H15-H23-H22-H27-H29-H24-H7</f>
        <v>1636</v>
      </c>
      <c r="I31" s="25">
        <f>I15-I23-I22-I27-I29-I24-I7</f>
        <v>402</v>
      </c>
      <c r="J31" s="25">
        <v>0</v>
      </c>
      <c r="K31" s="25">
        <f t="shared" ref="K31" si="7">K15-K23-K22-K27-K29-K24</f>
        <v>0</v>
      </c>
      <c r="L31" s="25">
        <f>L15-L23-L22-L27-L29-L24-L7</f>
        <v>5258</v>
      </c>
      <c r="M31" s="28">
        <f>SUM(C31:L31)</f>
        <v>559664</v>
      </c>
      <c r="S31" s="9"/>
    </row>
    <row r="32" spans="1:19" ht="37.5" x14ac:dyDescent="0.25">
      <c r="A32" s="2">
        <v>26</v>
      </c>
      <c r="B32" s="78" t="s">
        <v>45</v>
      </c>
      <c r="C32" s="55" t="s">
        <v>19</v>
      </c>
      <c r="D32" s="55" t="s">
        <v>19</v>
      </c>
      <c r="E32" s="55" t="s">
        <v>19</v>
      </c>
      <c r="F32" s="55" t="s">
        <v>19</v>
      </c>
      <c r="G32" s="55" t="s">
        <v>19</v>
      </c>
      <c r="H32" s="55" t="s">
        <v>19</v>
      </c>
      <c r="I32" s="55" t="s">
        <v>19</v>
      </c>
      <c r="J32" s="55" t="s">
        <v>19</v>
      </c>
      <c r="K32" s="55" t="s">
        <v>19</v>
      </c>
      <c r="L32" s="55" t="s">
        <v>19</v>
      </c>
      <c r="M32" s="28">
        <f>M36-M6+M7</f>
        <v>206974</v>
      </c>
      <c r="N32" s="16"/>
      <c r="O32" s="15"/>
      <c r="P32" s="9"/>
      <c r="Q32" s="20"/>
      <c r="R32" s="17"/>
      <c r="S32" s="9"/>
    </row>
    <row r="33" spans="1:19" ht="16.5" customHeight="1" x14ac:dyDescent="0.2">
      <c r="A33" s="58">
        <v>27</v>
      </c>
      <c r="B33" s="35" t="s">
        <v>46</v>
      </c>
      <c r="C33" s="36"/>
      <c r="D33" s="37">
        <f>(D16+D17+C16+C17-C7)-D29-D27-D22-D23-D24-D31-C29-C27-C22-C23-C24-C31</f>
        <v>0</v>
      </c>
      <c r="E33" s="37">
        <f>(E16+E17-E7)-E29-E27-E22-E23-E24-E31</f>
        <v>0</v>
      </c>
      <c r="F33" s="65">
        <f>(F16+F17+G16+G17-F7)-F29-F27-F22-F23-F24-F31-G22-G23-G24-G27-G29</f>
        <v>0</v>
      </c>
      <c r="G33" s="66"/>
      <c r="H33" s="38">
        <f t="shared" ref="H33:M33" si="8">(H16+H17-H7)-H29-H27-H22-H23-H24-H31</f>
        <v>0</v>
      </c>
      <c r="I33" s="38">
        <f t="shared" si="8"/>
        <v>0</v>
      </c>
      <c r="J33" s="38">
        <f t="shared" si="8"/>
        <v>-34</v>
      </c>
      <c r="K33" s="38">
        <f t="shared" si="8"/>
        <v>0</v>
      </c>
      <c r="L33" s="38">
        <f t="shared" si="8"/>
        <v>0</v>
      </c>
      <c r="M33" s="38">
        <f t="shared" si="8"/>
        <v>-34</v>
      </c>
      <c r="N33" s="16"/>
      <c r="O33" s="15"/>
      <c r="P33" s="17"/>
      <c r="Q33" s="9"/>
      <c r="R33" s="9"/>
      <c r="S33" s="9"/>
    </row>
    <row r="34" spans="1:19" ht="16.5" customHeight="1" x14ac:dyDescent="0.25">
      <c r="A34" s="11"/>
      <c r="B34" s="12"/>
      <c r="C34" s="13">
        <v>1</v>
      </c>
      <c r="D34" s="14">
        <v>2</v>
      </c>
      <c r="E34" s="6">
        <v>3</v>
      </c>
      <c r="F34" s="6">
        <v>4</v>
      </c>
      <c r="G34" s="7">
        <v>5</v>
      </c>
      <c r="H34" s="6">
        <v>6</v>
      </c>
      <c r="I34" s="6">
        <v>7</v>
      </c>
      <c r="J34" s="6">
        <v>8</v>
      </c>
      <c r="K34" s="6">
        <v>9</v>
      </c>
      <c r="L34" s="7">
        <v>10</v>
      </c>
      <c r="M34" s="8">
        <v>11</v>
      </c>
      <c r="N34" s="16"/>
      <c r="O34" s="15"/>
      <c r="P34" s="9"/>
      <c r="Q34" s="9"/>
      <c r="R34" s="9"/>
      <c r="S34" s="9"/>
    </row>
    <row r="35" spans="1:19" ht="15.75" x14ac:dyDescent="0.25">
      <c r="A35" s="3"/>
      <c r="B35" s="67" t="s">
        <v>13</v>
      </c>
      <c r="C35" s="68"/>
      <c r="D35" s="68"/>
      <c r="E35" s="69"/>
      <c r="F35" s="69"/>
      <c r="G35" s="69"/>
      <c r="H35" s="69"/>
      <c r="I35" s="69"/>
      <c r="J35" s="69"/>
      <c r="K35" s="69"/>
      <c r="L35" s="69"/>
      <c r="M35" s="69"/>
      <c r="N35" s="9"/>
      <c r="O35" s="9"/>
    </row>
    <row r="36" spans="1:19" ht="20.25" customHeight="1" x14ac:dyDescent="0.25">
      <c r="A36" s="4">
        <v>28</v>
      </c>
      <c r="B36" s="79" t="s">
        <v>47</v>
      </c>
      <c r="C36" s="39"/>
      <c r="D36" s="39"/>
      <c r="E36" s="39"/>
      <c r="F36" s="39"/>
      <c r="G36" s="39"/>
      <c r="H36" s="39"/>
      <c r="I36" s="44"/>
      <c r="J36" s="39"/>
      <c r="K36" s="39"/>
      <c r="L36" s="39"/>
      <c r="M36" s="48">
        <v>2302168</v>
      </c>
      <c r="N36" s="16"/>
      <c r="O36" s="15"/>
    </row>
    <row r="37" spans="1:19" ht="21.75" customHeight="1" x14ac:dyDescent="0.25">
      <c r="A37" s="4">
        <v>29</v>
      </c>
      <c r="B37" s="79" t="s">
        <v>48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8">
        <v>1252779</v>
      </c>
      <c r="N37" s="19"/>
      <c r="O37" s="19"/>
    </row>
    <row r="38" spans="1:19" ht="19.5" customHeight="1" x14ac:dyDescent="0.25">
      <c r="A38" s="4">
        <v>30</v>
      </c>
      <c r="B38" s="79" t="s">
        <v>49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50">
        <v>1014705</v>
      </c>
      <c r="N38" s="19"/>
      <c r="O38" s="19"/>
    </row>
    <row r="39" spans="1:19" ht="21" customHeight="1" x14ac:dyDescent="0.25">
      <c r="A39" s="4">
        <v>31</v>
      </c>
      <c r="B39" s="79" t="s">
        <v>7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50">
        <f>M37+M38</f>
        <v>2267484</v>
      </c>
      <c r="N39" s="16"/>
      <c r="O39" s="15"/>
    </row>
    <row r="40" spans="1:19" ht="23.25" customHeight="1" x14ac:dyDescent="0.25">
      <c r="A40" s="3">
        <v>32</v>
      </c>
      <c r="B40" s="79" t="s">
        <v>50</v>
      </c>
      <c r="C40" s="26">
        <v>1348</v>
      </c>
      <c r="D40" s="26">
        <v>458</v>
      </c>
      <c r="E40" s="26">
        <v>715</v>
      </c>
      <c r="F40" s="26">
        <v>150</v>
      </c>
      <c r="G40" s="26">
        <v>15</v>
      </c>
      <c r="H40" s="26">
        <v>0</v>
      </c>
      <c r="I40" s="26">
        <v>10</v>
      </c>
      <c r="J40" s="26"/>
      <c r="K40" s="26"/>
      <c r="L40" s="26">
        <v>88</v>
      </c>
      <c r="M40" s="48">
        <f t="shared" si="4"/>
        <v>2784</v>
      </c>
      <c r="N40" s="16"/>
      <c r="O40" s="15"/>
    </row>
    <row r="41" spans="1:19" ht="18.75" x14ac:dyDescent="0.25">
      <c r="A41" s="3">
        <v>33</v>
      </c>
      <c r="B41" s="79" t="s">
        <v>51</v>
      </c>
      <c r="C41" s="26">
        <v>553</v>
      </c>
      <c r="D41" s="26">
        <v>213</v>
      </c>
      <c r="E41" s="26">
        <v>615</v>
      </c>
      <c r="F41" s="26">
        <v>52</v>
      </c>
      <c r="G41" s="26">
        <v>7</v>
      </c>
      <c r="H41" s="26">
        <v>1</v>
      </c>
      <c r="I41" s="26">
        <v>0</v>
      </c>
      <c r="J41" s="26"/>
      <c r="K41" s="26"/>
      <c r="L41" s="26">
        <v>24</v>
      </c>
      <c r="M41" s="48">
        <f t="shared" si="4"/>
        <v>1465</v>
      </c>
      <c r="N41" s="9"/>
      <c r="O41" s="15"/>
      <c r="P41" s="9"/>
      <c r="Q41" s="16"/>
      <c r="R41" s="9"/>
      <c r="S41" s="9"/>
    </row>
    <row r="42" spans="1:19" s="9" customFormat="1" ht="48.75" customHeight="1" x14ac:dyDescent="0.3">
      <c r="A42" s="3">
        <v>34</v>
      </c>
      <c r="B42" s="79" t="s">
        <v>52</v>
      </c>
      <c r="C42" s="29">
        <v>188219</v>
      </c>
      <c r="D42" s="26"/>
      <c r="E42" s="26"/>
      <c r="F42" s="26"/>
      <c r="G42" s="26"/>
      <c r="H42" s="26"/>
      <c r="I42" s="26"/>
      <c r="J42" s="26"/>
      <c r="K42" s="26"/>
      <c r="L42" s="26"/>
      <c r="M42" s="51">
        <f>C42</f>
        <v>188219</v>
      </c>
      <c r="N42" s="16"/>
    </row>
    <row r="43" spans="1:19" s="9" customFormat="1" ht="33.75" customHeight="1" x14ac:dyDescent="0.25">
      <c r="A43" s="4">
        <v>35</v>
      </c>
      <c r="B43" s="79" t="s">
        <v>53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2">
        <v>1010938</v>
      </c>
      <c r="N43" s="16"/>
    </row>
    <row r="44" spans="1:19" s="9" customFormat="1" ht="15.75" x14ac:dyDescent="0.25">
      <c r="A44" s="3"/>
      <c r="B44" s="59" t="s">
        <v>73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16"/>
    </row>
    <row r="45" spans="1:19" s="9" customFormat="1" ht="23.25" customHeight="1" x14ac:dyDescent="0.25">
      <c r="A45" s="3">
        <v>36</v>
      </c>
      <c r="B45" s="79" t="s">
        <v>33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2">
        <v>86221</v>
      </c>
      <c r="N45" s="17"/>
    </row>
    <row r="46" spans="1:19" ht="23.25" customHeight="1" x14ac:dyDescent="0.25">
      <c r="A46" s="3">
        <v>37</v>
      </c>
      <c r="B46" s="79" t="s">
        <v>54</v>
      </c>
      <c r="C46" s="39"/>
      <c r="D46" s="39"/>
      <c r="E46" s="39"/>
      <c r="F46" s="39"/>
      <c r="G46" s="39"/>
      <c r="H46" s="39"/>
      <c r="I46" s="44"/>
      <c r="J46" s="39"/>
      <c r="K46" s="39"/>
      <c r="L46" s="39"/>
      <c r="M46" s="32">
        <v>947647</v>
      </c>
      <c r="N46" s="9"/>
      <c r="O46" s="9"/>
      <c r="P46" s="9"/>
      <c r="Q46" s="9"/>
      <c r="R46" s="9"/>
      <c r="S46" s="9"/>
    </row>
    <row r="47" spans="1:19" ht="38.25" customHeight="1" x14ac:dyDescent="0.25">
      <c r="A47" s="3">
        <v>38</v>
      </c>
      <c r="B47" s="80" t="s">
        <v>55</v>
      </c>
      <c r="C47" s="39"/>
      <c r="D47" s="39"/>
      <c r="E47" s="39"/>
      <c r="F47" s="39"/>
      <c r="G47" s="39"/>
      <c r="H47" s="39"/>
      <c r="I47" s="43"/>
      <c r="J47" s="39"/>
      <c r="K47" s="39"/>
      <c r="L47" s="39"/>
      <c r="M47" s="32">
        <v>51366</v>
      </c>
      <c r="N47" s="9"/>
      <c r="O47" s="9"/>
      <c r="P47" s="9"/>
      <c r="Q47" s="9"/>
      <c r="R47" s="9"/>
      <c r="S47" s="9"/>
    </row>
    <row r="48" spans="1:19" ht="18.75" x14ac:dyDescent="0.25">
      <c r="A48" s="3">
        <v>39</v>
      </c>
      <c r="B48" s="79" t="s">
        <v>56</v>
      </c>
      <c r="C48" s="39"/>
      <c r="D48" s="39"/>
      <c r="E48" s="39"/>
      <c r="F48" s="39"/>
      <c r="G48" s="39"/>
      <c r="H48" s="39"/>
      <c r="I48" s="43"/>
      <c r="J48" s="39"/>
      <c r="K48" s="39"/>
      <c r="L48" s="39"/>
      <c r="M48" s="32">
        <v>5875</v>
      </c>
      <c r="N48" s="9"/>
      <c r="O48" s="9"/>
      <c r="P48" s="9"/>
      <c r="Q48" s="9"/>
      <c r="R48" s="9"/>
      <c r="S48" s="9"/>
    </row>
    <row r="49" spans="1:19" ht="21" customHeight="1" x14ac:dyDescent="0.25">
      <c r="A49" s="3">
        <v>40</v>
      </c>
      <c r="B49" s="79" t="s">
        <v>57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2">
        <v>1055456</v>
      </c>
      <c r="N49" s="9"/>
      <c r="O49" s="9"/>
      <c r="P49" s="9"/>
      <c r="Q49" s="9"/>
      <c r="R49" s="9"/>
      <c r="S49" s="9"/>
    </row>
    <row r="50" spans="1:19" ht="37.5" x14ac:dyDescent="0.25">
      <c r="A50" s="3">
        <v>41</v>
      </c>
      <c r="B50" s="80" t="s">
        <v>58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2">
        <v>62920</v>
      </c>
      <c r="N50" s="9"/>
      <c r="O50" s="9"/>
      <c r="P50" s="9"/>
      <c r="Q50" s="9"/>
      <c r="R50" s="9"/>
      <c r="S50" s="9"/>
    </row>
    <row r="51" spans="1:19" ht="37.5" x14ac:dyDescent="0.25">
      <c r="A51" s="3">
        <v>42</v>
      </c>
      <c r="B51" s="79" t="s">
        <v>59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2">
        <f>M49-M50</f>
        <v>992536</v>
      </c>
      <c r="N51" s="17"/>
      <c r="O51" s="9"/>
      <c r="P51" s="9"/>
      <c r="Q51" s="9"/>
      <c r="R51" s="9"/>
      <c r="S51" s="9"/>
    </row>
    <row r="52" spans="1:19" ht="56.25" x14ac:dyDescent="0.25">
      <c r="A52" s="2">
        <v>43</v>
      </c>
      <c r="B52" s="79" t="s">
        <v>60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7">
        <f>M46-M47-M48-M19-M27</f>
        <v>16209</v>
      </c>
      <c r="N52" s="9"/>
      <c r="O52" s="9"/>
      <c r="P52" s="9"/>
      <c r="Q52" s="9"/>
      <c r="R52" s="9"/>
      <c r="S52" s="9"/>
    </row>
    <row r="53" spans="1:19" ht="15.75" x14ac:dyDescent="0.25">
      <c r="A53" s="60" t="s">
        <v>74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9"/>
      <c r="O53" s="9"/>
      <c r="P53" s="9"/>
      <c r="Q53" s="9"/>
      <c r="R53" s="9"/>
      <c r="S53" s="9"/>
    </row>
    <row r="54" spans="1:19" ht="18.75" x14ac:dyDescent="0.25">
      <c r="A54" s="3">
        <v>44</v>
      </c>
      <c r="B54" s="79" t="s">
        <v>61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26">
        <v>739278</v>
      </c>
      <c r="N54" s="17"/>
      <c r="O54" s="9"/>
      <c r="P54" s="9"/>
      <c r="Q54" s="9"/>
      <c r="R54" s="9"/>
      <c r="S54" s="9"/>
    </row>
    <row r="55" spans="1:19" ht="56.25" x14ac:dyDescent="0.25">
      <c r="A55" s="3">
        <v>45</v>
      </c>
      <c r="B55" s="80" t="s">
        <v>62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26">
        <v>206643</v>
      </c>
      <c r="N55" s="9"/>
      <c r="O55" s="9"/>
      <c r="P55" s="9"/>
      <c r="Q55" s="9"/>
      <c r="R55" s="9"/>
      <c r="S55" s="9"/>
    </row>
    <row r="56" spans="1:19" ht="18.75" x14ac:dyDescent="0.25">
      <c r="A56" s="3">
        <v>46</v>
      </c>
      <c r="B56" s="80" t="s">
        <v>63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26">
        <v>221908</v>
      </c>
      <c r="N56" s="9"/>
      <c r="O56" s="9"/>
      <c r="P56" s="9"/>
      <c r="Q56" s="9"/>
      <c r="R56" s="9"/>
      <c r="S56" s="9"/>
    </row>
    <row r="57" spans="1:19" ht="18.75" x14ac:dyDescent="0.25">
      <c r="A57" s="3">
        <v>47</v>
      </c>
      <c r="B57" s="80" t="s">
        <v>64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26">
        <v>310727</v>
      </c>
      <c r="N57" s="17"/>
      <c r="O57" s="9"/>
      <c r="P57" s="9"/>
      <c r="Q57" s="9"/>
      <c r="R57" s="9"/>
      <c r="S57" s="9"/>
    </row>
    <row r="58" spans="1:19" ht="18.75" x14ac:dyDescent="0.25">
      <c r="A58" s="3">
        <v>48</v>
      </c>
      <c r="B58" s="79" t="s">
        <v>65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26">
        <v>4418</v>
      </c>
      <c r="N58" s="9"/>
      <c r="O58" s="9"/>
      <c r="P58" s="9"/>
      <c r="Q58" s="9"/>
      <c r="R58" s="9"/>
      <c r="S58" s="9"/>
    </row>
    <row r="59" spans="1:19" ht="37.5" x14ac:dyDescent="0.25">
      <c r="A59" s="3">
        <v>49</v>
      </c>
      <c r="B59" s="79" t="s">
        <v>66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26">
        <v>16370</v>
      </c>
      <c r="N59" s="24"/>
    </row>
    <row r="60" spans="1:19" ht="37.5" x14ac:dyDescent="0.25">
      <c r="A60" s="3">
        <v>50</v>
      </c>
      <c r="B60" s="79" t="s">
        <v>67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26">
        <v>217935</v>
      </c>
    </row>
    <row r="61" spans="1:19" ht="56.25" x14ac:dyDescent="0.25">
      <c r="A61" s="3">
        <v>51</v>
      </c>
      <c r="B61" s="79" t="s">
        <v>68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26">
        <v>18936</v>
      </c>
    </row>
    <row r="62" spans="1:19" ht="37.5" x14ac:dyDescent="0.25">
      <c r="A62" s="3">
        <v>52</v>
      </c>
      <c r="B62" s="79" t="s">
        <v>69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26">
        <v>11936</v>
      </c>
    </row>
    <row r="63" spans="1:19" ht="35.25" customHeight="1" x14ac:dyDescent="0.25">
      <c r="A63" s="3">
        <v>53</v>
      </c>
      <c r="B63" s="79" t="s">
        <v>70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2">
        <f>M54+M58+M59+M60+M62</f>
        <v>989937</v>
      </c>
    </row>
    <row r="64" spans="1:19" ht="15.75" x14ac:dyDescent="0.25">
      <c r="A64" s="9"/>
      <c r="B64" s="59" t="s">
        <v>75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</row>
    <row r="65" spans="1:13" ht="56.25" x14ac:dyDescent="0.25">
      <c r="A65" s="3">
        <v>54</v>
      </c>
      <c r="B65" s="79" t="s">
        <v>71</v>
      </c>
      <c r="C65" s="21"/>
      <c r="D65" s="22"/>
      <c r="E65" s="22"/>
      <c r="F65" s="22"/>
      <c r="G65" s="22"/>
      <c r="H65" s="22"/>
      <c r="I65" s="22"/>
      <c r="J65" s="22"/>
      <c r="K65" s="22"/>
      <c r="L65" s="22"/>
      <c r="M65" s="40">
        <v>1012546</v>
      </c>
    </row>
  </sheetData>
  <mergeCells count="12">
    <mergeCell ref="B64:M64"/>
    <mergeCell ref="C3:D3"/>
    <mergeCell ref="A53:M53"/>
    <mergeCell ref="B4:M4"/>
    <mergeCell ref="B44:M44"/>
    <mergeCell ref="F33:G33"/>
    <mergeCell ref="B35:M35"/>
    <mergeCell ref="C30:L30"/>
    <mergeCell ref="B25:M25"/>
    <mergeCell ref="B14:M14"/>
    <mergeCell ref="C31:D31"/>
    <mergeCell ref="F31:G31"/>
  </mergeCells>
  <pageMargins left="0.7" right="0.7" top="0.75" bottom="0.75" header="0.3" footer="0.3"/>
  <pageSetup paperSize="9" scale="46" orientation="landscape" verticalDpi="0" r:id="rId1"/>
  <rowBreaks count="1" manualBreakCount="1">
    <brk id="3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2012</vt:lpstr>
      <vt:lpstr>'2012'!Print_Area</vt:lpstr>
    </vt:vector>
  </TitlesOfParts>
  <Company>EUSP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mshklyaruk</dc:creator>
  <cp:lastModifiedBy>Maria Shklyaruk</cp:lastModifiedBy>
  <cp:lastPrinted>2014-02-12T14:24:28Z</cp:lastPrinted>
  <dcterms:created xsi:type="dcterms:W3CDTF">2013-07-04T14:24:58Z</dcterms:created>
  <dcterms:modified xsi:type="dcterms:W3CDTF">2014-03-19T12:47:36Z</dcterms:modified>
</cp:coreProperties>
</file>